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ig-fs-gf.tr.pte.hu\KGIShare\KGI\KVM-CO\önköltségszámítás\szellemi_termek\"/>
    </mc:Choice>
  </mc:AlternateContent>
  <xr:revisionPtr revIDLastSave="0" documentId="13_ncr:1_{6FF98FB1-931A-476A-8CD6-7864B464CA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Önktg" sheetId="7" r:id="rId1"/>
    <sheet name="TájékoztatóAdatok" sheetId="6" r:id="rId2"/>
  </sheets>
  <definedNames>
    <definedName name="_xlnm.Print_Titles" localSheetId="0">Önktg!$4:$5</definedName>
    <definedName name="_xlnm.Print_Area" localSheetId="0">Önktg!$A$1:$F$67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6" l="1"/>
  <c r="E13" i="7"/>
  <c r="D29" i="7" l="1"/>
  <c r="D30" i="7"/>
  <c r="D31" i="7"/>
  <c r="D32" i="7"/>
  <c r="D33" i="7"/>
  <c r="F39" i="7" l="1"/>
  <c r="F40" i="7"/>
  <c r="F41" i="7"/>
  <c r="F42" i="7"/>
  <c r="F43" i="7"/>
  <c r="F29" i="7"/>
  <c r="F30" i="7"/>
  <c r="F31" i="7"/>
  <c r="F32" i="7"/>
  <c r="F33" i="7"/>
  <c r="E66" i="7"/>
  <c r="E10" i="7"/>
  <c r="E11" i="7"/>
  <c r="E12" i="7"/>
  <c r="E9" i="7"/>
  <c r="F44" i="7" l="1"/>
  <c r="F34" i="7"/>
  <c r="E14" i="7"/>
  <c r="B59" i="7" s="1"/>
  <c r="C24" i="7"/>
  <c r="B60" i="7" s="1"/>
  <c r="E53" i="7"/>
  <c r="E52" i="7"/>
  <c r="E51" i="7"/>
  <c r="E50" i="7"/>
  <c r="E49" i="7"/>
  <c r="B61" i="7" l="1"/>
  <c r="B20" i="6"/>
  <c r="B14" i="6"/>
  <c r="A64" i="7" l="1"/>
  <c r="A66" i="7"/>
  <c r="B6" i="6" l="1"/>
  <c r="B8" i="6" l="1"/>
  <c r="D52" i="7" s="1"/>
  <c r="F52" i="7" s="1"/>
  <c r="D50" i="7" l="1"/>
  <c r="F50" i="7" s="1"/>
  <c r="D51" i="7"/>
  <c r="F51" i="7" s="1"/>
  <c r="D53" i="7"/>
  <c r="F53" i="7" s="1"/>
  <c r="D49" i="7"/>
  <c r="F49" i="7"/>
  <c r="F54" i="7" s="1"/>
  <c r="B62" i="7" s="1"/>
  <c r="B63" i="7" s="1"/>
  <c r="B65" i="7" s="1"/>
  <c r="B66" i="7" l="1"/>
  <c r="B64" i="7"/>
  <c r="B67" i="7" l="1"/>
</calcChain>
</file>

<file path=xl/sharedStrings.xml><?xml version="1.0" encoding="utf-8"?>
<sst xmlns="http://schemas.openxmlformats.org/spreadsheetml/2006/main" count="85" uniqueCount="71">
  <si>
    <t>Anyagköltség</t>
  </si>
  <si>
    <t>Megnevezés</t>
  </si>
  <si>
    <t>Igénybe vett szolgáltatások</t>
  </si>
  <si>
    <t>Összesen</t>
  </si>
  <si>
    <t>Infrastruktúra üzemeltetés</t>
  </si>
  <si>
    <t>Egyéb általános költség (5%)</t>
  </si>
  <si>
    <t>Anyag megnevezése</t>
  </si>
  <si>
    <t>Mennyiség</t>
  </si>
  <si>
    <t>Mennyiségi egység</t>
  </si>
  <si>
    <t>Bruttó egységár</t>
  </si>
  <si>
    <t>Összeg</t>
  </si>
  <si>
    <t>Szolgáltatás megnevezése</t>
  </si>
  <si>
    <t>Szállító neve</t>
  </si>
  <si>
    <t>Név</t>
  </si>
  <si>
    <t>Munkaóra</t>
  </si>
  <si>
    <t>PTE közalkalmazottak személyi költsége</t>
  </si>
  <si>
    <t>Megbízási díjak</t>
  </si>
  <si>
    <t>Megbízás kezdete</t>
  </si>
  <si>
    <t>Szerződés tárgya</t>
  </si>
  <si>
    <t>Szerződés szerinti összeg</t>
  </si>
  <si>
    <t>Közvetlen önköltség</t>
  </si>
  <si>
    <t>Önköltség összesen</t>
  </si>
  <si>
    <t>Személyi költség és járulékok</t>
  </si>
  <si>
    <t>Helyiség</t>
  </si>
  <si>
    <t>Üzemeltetési költség</t>
  </si>
  <si>
    <r>
      <t>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-re jutó éves üzemeltetési költség (Ft/m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/év)</t>
    </r>
  </si>
  <si>
    <r>
      <t>1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-re és munkaórára jutó üzemeltetési költség (Ft/m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/munkaóra)</t>
    </r>
  </si>
  <si>
    <t>Értékcsökkenés aránya</t>
  </si>
  <si>
    <t>aláírás</t>
  </si>
  <si>
    <t>Központi általános költségek aránya</t>
  </si>
  <si>
    <t>Központi általános költség (Ft)</t>
  </si>
  <si>
    <t>Fedezettermelő egységek közvetlen és központilag kezelt kiadásai (Ft)</t>
  </si>
  <si>
    <t>Értékcsökkenés (Ft)</t>
  </si>
  <si>
    <t>Egyéb költség, ráfordítás (Ft)</t>
  </si>
  <si>
    <t>A szociális hozzájárulási adó mértéke</t>
  </si>
  <si>
    <t>2017. január 1 - 2017. december 31.</t>
  </si>
  <si>
    <t>2018. január 1 - 2019. június 30.</t>
  </si>
  <si>
    <t>Szocho</t>
  </si>
  <si>
    <t>Szellemi alkotás címe:</t>
  </si>
  <si>
    <t>Önköltségszámítást készítette:</t>
  </si>
  <si>
    <r>
      <t>Méret (m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)</t>
    </r>
  </si>
  <si>
    <r>
      <t>Üzemeltetési költség/m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/munkaóra</t>
    </r>
  </si>
  <si>
    <t>Időszak</t>
  </si>
  <si>
    <t>Átlagos bruttó órabér</t>
  </si>
  <si>
    <t>Név / munkakör</t>
  </si>
  <si>
    <t>Szellemi alkotás önköltség kalkuláció</t>
  </si>
  <si>
    <t>2019. július 1 - 2020. június 30.</t>
  </si>
  <si>
    <t>Megbízás
vége</t>
  </si>
  <si>
    <t>Költségigényes-ségi súlyszám (labor: 1,3; egyéb: 1)</t>
  </si>
  <si>
    <t>Név:</t>
  </si>
  <si>
    <t>Dátum:</t>
  </si>
  <si>
    <t>Összesítő</t>
  </si>
  <si>
    <t>Időszak kezdete</t>
  </si>
  <si>
    <t>Havi bruttó bér</t>
  </si>
  <si>
    <t>Kitöltési útmutató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</si>
  <si>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szürke</t>
    </r>
    <r>
      <rPr>
        <sz val="11"/>
        <color theme="1"/>
        <rFont val="Calibri"/>
        <family val="2"/>
        <charset val="238"/>
        <scheme val="minor"/>
      </rPr>
      <t xml:space="preserve"> (képletet tartalmazó), illetve a </t>
    </r>
    <r>
      <rPr>
        <b/>
        <sz val="11"/>
        <color theme="1"/>
        <rFont val="Calibri"/>
        <family val="2"/>
        <charset val="238"/>
        <scheme val="minor"/>
      </rPr>
      <t>sárga</t>
    </r>
    <r>
      <rPr>
        <sz val="11"/>
        <color theme="1"/>
        <rFont val="Calibri"/>
        <family val="2"/>
        <charset val="238"/>
        <scheme val="minor"/>
      </rPr>
      <t xml:space="preserve"> (összesítő) </t>
    </r>
    <r>
      <rPr>
        <b/>
        <sz val="11"/>
        <color theme="1"/>
        <rFont val="Calibri"/>
        <family val="2"/>
        <charset val="238"/>
        <scheme val="minor"/>
      </rPr>
      <t>mezőket nem kell kitölteni</t>
    </r>
    <r>
      <rPr>
        <sz val="11"/>
        <color theme="1"/>
        <rFont val="Calibri"/>
        <family val="2"/>
        <charset val="238"/>
        <scheme val="minor"/>
      </rPr>
      <t>, ezek a megfelelő adatok kitöltése után automatikusan számolódnak.</t>
    </r>
  </si>
  <si>
    <r>
      <t>A részletező táblákba</t>
    </r>
    <r>
      <rPr>
        <b/>
        <sz val="11"/>
        <color theme="1"/>
        <rFont val="Calibri"/>
        <family val="2"/>
        <charset val="238"/>
        <scheme val="minor"/>
      </rPr>
      <t xml:space="preserve"> sorokat be lehet szúrni</t>
    </r>
    <r>
      <rPr>
        <sz val="11"/>
        <color theme="1"/>
        <rFont val="Calibri"/>
        <family val="2"/>
        <charset val="238"/>
        <scheme val="minor"/>
      </rPr>
      <t xml:space="preserve">, illetve a felesleges sorokat - amennyiben a nyomtatás miatt szükséges - </t>
    </r>
    <r>
      <rPr>
        <b/>
        <sz val="11"/>
        <color theme="1"/>
        <rFont val="Calibri"/>
        <family val="2"/>
        <charset val="238"/>
        <scheme val="minor"/>
      </rPr>
      <t>ki is lehet törölni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</si>
  <si>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Megbízási díjak</t>
    </r>
    <r>
      <rPr>
        <sz val="11"/>
        <color theme="1"/>
        <rFont val="Calibri"/>
        <family val="2"/>
        <charset val="238"/>
        <scheme val="minor"/>
      </rPr>
      <t xml:space="preserve"> táblázatban a </t>
    </r>
    <r>
      <rPr>
        <b/>
        <sz val="11"/>
        <color theme="1"/>
        <rFont val="Calibri"/>
        <family val="2"/>
        <charset val="238"/>
        <scheme val="minor"/>
      </rPr>
      <t>járulékfizetési kötelezettség a megbízás végén érvényes mértékkel kerül kiszámításra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</si>
  <si>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Az 1 négyzetméterre jutó </t>
    </r>
    <r>
      <rPr>
        <b/>
        <sz val="11"/>
        <color theme="1"/>
        <rFont val="Calibri"/>
        <family val="2"/>
        <charset val="238"/>
        <scheme val="minor"/>
      </rPr>
      <t>üzemeltetési költség</t>
    </r>
    <r>
      <rPr>
        <sz val="11"/>
        <color theme="1"/>
        <rFont val="Calibri"/>
        <family val="2"/>
        <charset val="238"/>
        <scheme val="minor"/>
      </rPr>
      <t xml:space="preserve"> az érintett </t>
    </r>
    <r>
      <rPr>
        <b/>
        <sz val="11"/>
        <color theme="1"/>
        <rFont val="Calibri"/>
        <family val="2"/>
        <charset val="238"/>
        <scheme val="minor"/>
      </rPr>
      <t>helyiség besorolásától (labor/egyéb) függ</t>
    </r>
    <r>
      <rPr>
        <sz val="11"/>
        <color theme="1"/>
        <rFont val="Calibri"/>
        <family val="2"/>
        <charset val="238"/>
        <scheme val="minor"/>
      </rPr>
      <t xml:space="preserve">. Pontos helyiséget nem kell megadni, a </t>
    </r>
    <r>
      <rPr>
        <b/>
        <sz val="11"/>
        <color theme="1"/>
        <rFont val="Calibri"/>
        <family val="2"/>
        <charset val="238"/>
        <scheme val="minor"/>
      </rPr>
      <t>legördülő listából</t>
    </r>
    <r>
      <rPr>
        <sz val="11"/>
        <color theme="1"/>
        <rFont val="Calibri"/>
        <family val="2"/>
        <charset val="238"/>
        <scheme val="minor"/>
      </rPr>
      <t xml:space="preserve"> kell a labor/egyéb kategóriából választani.</t>
    </r>
  </si>
  <si>
    <r>
      <t xml:space="preserve">A </t>
    </r>
    <r>
      <rPr>
        <b/>
        <sz val="11"/>
        <rFont val="Calibri"/>
        <family val="2"/>
        <charset val="238"/>
        <scheme val="minor"/>
      </rPr>
      <t>PTE közalkalmazottak személyi költsége</t>
    </r>
    <r>
      <rPr>
        <sz val="11"/>
        <rFont val="Calibri"/>
        <family val="2"/>
        <charset val="238"/>
        <scheme val="minor"/>
      </rPr>
      <t xml:space="preserve"> táblázatban az </t>
    </r>
    <r>
      <rPr>
        <b/>
        <sz val="11"/>
        <rFont val="Calibri"/>
        <family val="2"/>
        <charset val="238"/>
        <scheme val="minor"/>
      </rPr>
      <t>időszak</t>
    </r>
    <r>
      <rPr>
        <sz val="11"/>
        <rFont val="Calibri"/>
        <family val="2"/>
        <charset val="238"/>
        <scheme val="minor"/>
      </rPr>
      <t xml:space="preserve"> megadása a </t>
    </r>
    <r>
      <rPr>
        <b/>
        <sz val="11"/>
        <rFont val="Calibri"/>
        <family val="2"/>
        <charset val="238"/>
        <scheme val="minor"/>
      </rPr>
      <t>járulékkötelezettség kiszámításához szükséges</t>
    </r>
    <r>
      <rPr>
        <sz val="11"/>
        <rFont val="Calibri"/>
        <family val="2"/>
        <charset val="238"/>
        <scheme val="minor"/>
      </rPr>
      <t xml:space="preserve">. Az időszakot a </t>
    </r>
    <r>
      <rPr>
        <b/>
        <sz val="11"/>
        <rFont val="Calibri"/>
        <family val="2"/>
        <charset val="238"/>
        <scheme val="minor"/>
      </rPr>
      <t>legördülő listából</t>
    </r>
    <r>
      <rPr>
        <sz val="11"/>
        <rFont val="Calibri"/>
        <family val="2"/>
        <charset val="238"/>
        <scheme val="minor"/>
      </rPr>
      <t xml:space="preserve"> kell kiválasztani.</t>
    </r>
  </si>
  <si>
    <t>Üzemeltetési költség*</t>
  </si>
  <si>
    <t>Értékcsökkenés*</t>
  </si>
  <si>
    <t>Központi általános költségek**</t>
  </si>
  <si>
    <t>Háttéradatok</t>
  </si>
  <si>
    <t>2020. július 1 - 2021. december 31. </t>
  </si>
  <si>
    <t>2022. január 1-től</t>
  </si>
  <si>
    <t>Éves munkaórák száma (12 hónap*174 óra)</t>
  </si>
  <si>
    <t>** 2025. évi tervadatok alapján</t>
  </si>
  <si>
    <t>Épületüzemeltetés dologi és egyéb működési kiadásai (Ft/év)</t>
  </si>
  <si>
    <r>
      <t>Összterület (m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</si>
  <si>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t>* 2024. évi tényadatok alapján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</si>
</sst>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9" fontId="1" fillId="3" borderId="1" xfId="1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9" xfId="1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3" borderId="8" xfId="0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4" fontId="4" fillId="0" borderId="3" xfId="1" applyNumberFormat="1" applyFont="1" applyFill="1" applyBorder="1" applyAlignment="1">
      <alignment vertical="center"/>
    </xf>
    <xf numFmtId="14" fontId="4" fillId="0" borderId="9" xfId="1" applyNumberFormat="1" applyFon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8" xfId="0" applyNumberFormat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3" fontId="0" fillId="2" borderId="8" xfId="0" applyNumberForma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8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164" formatCode="#,##0.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yyyy/mm/dd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yyyy/mm/dd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628650</xdr:colOff>
      <xdr:row>1</xdr:row>
      <xdr:rowOff>129626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62DD570-8623-4753-B5C8-65134417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838450" cy="7678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459F8A-F26D-4FE1-AB9C-7CB1AA4787B8}" name="Anyag" displayName="Anyag" ref="A8:E14" totalsRowCount="1" headerRowDxfId="88" dataDxfId="86" totalsRowDxfId="84" headerRowBorderDxfId="87" tableBorderDxfId="85" totalsRowBorderDxfId="83">
  <autoFilter ref="A8:E13" xr:uid="{3491015E-7A66-4690-AC99-9A27C82CCE7C}"/>
  <tableColumns count="5">
    <tableColumn id="1" xr3:uid="{D9331F32-88B4-445C-889B-C0B30C7B97D7}" name="Anyag megnevezése" totalsRowLabel="Összesen" dataDxfId="82" totalsRowDxfId="4"/>
    <tableColumn id="2" xr3:uid="{C65C0F5D-6B2E-49C6-883A-5445682241E1}" name="Mennyiségi egység" dataDxfId="81" totalsRowDxfId="3"/>
    <tableColumn id="3" xr3:uid="{D1E70925-0A54-4FDA-B630-606E8728B1C3}" name="Mennyiség" dataDxfId="80" totalsRowDxfId="2"/>
    <tableColumn id="5" xr3:uid="{6942AD1E-624D-48C4-8C4F-506AD5675E8B}" name="Bruttó egységár" dataDxfId="79" totalsRowDxfId="1"/>
    <tableColumn id="7" xr3:uid="{E5B73C20-AC5F-4206-8F2E-E8AEF4E84B05}" name="Anyagköltség" totalsRowFunction="sum" dataDxfId="78" totalsRowDxfId="0">
      <calculatedColumnFormula>Anyag[[#This Row],[Mennyiség]]*Anyag[[#This Row],[Bruttó egységár]]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AB99BE-0AB7-4287-94F1-2351F4434013}" name="Bér" displayName="Bér" ref="A28:F34" totalsRowCount="1" headerRowDxfId="77" dataDxfId="75" totalsRowDxfId="73" headerRowBorderDxfId="76" tableBorderDxfId="74" totalsRowBorderDxfId="72">
  <autoFilter ref="A28:F33" xr:uid="{920382F3-C720-40B5-9131-CDBA1E125157}"/>
  <tableColumns count="6">
    <tableColumn id="1" xr3:uid="{65BE4D7E-5B48-49F3-9966-3F16ABBC1A85}" name="Név / munkakör" totalsRowLabel="Összesen" dataDxfId="71" totalsRowDxfId="70"/>
    <tableColumn id="3" xr3:uid="{906CEC5D-2927-435F-A46D-55F114A91A2A}" name="Időszak" dataDxfId="69" totalsRowDxfId="68"/>
    <tableColumn id="7" xr3:uid="{21DDEC78-F86F-4C28-AB59-2A634A659D5D}" name="Havi bruttó bér" dataDxfId="67" totalsRowDxfId="66"/>
    <tableColumn id="4" xr3:uid="{670853D3-2A1D-44CC-95D1-4C57D19A5DE6}" name="Átlagos bruttó órabér" dataDxfId="65" totalsRowDxfId="64">
      <calculatedColumnFormula>Bér[[#This Row],[Havi bruttó bér]]/174</calculatedColumnFormula>
    </tableColumn>
    <tableColumn id="5" xr3:uid="{8596A23C-B2BD-4863-9BCD-75BD632C2D10}" name="Munkaóra" dataDxfId="63" totalsRowDxfId="62"/>
    <tableColumn id="6" xr3:uid="{EA29A94A-C41D-462F-B2C0-4374E467B54A}" name="Személyi költség és járulékok" totalsRowFunction="sum" dataDxfId="61" totalsRowDxfId="60">
      <calculatedColumnFormula>IFERROR(Bér[[#This Row],[Átlagos bruttó órabér]]*Bér[[#This Row],[Munkaóra]]*(1+INDEX(Szocho[Szocho],MATCH(Bér[[#This Row],[Időszak]],Szocho[Időszak],0))),0)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368112-4CA6-4718-967B-3CD0F8FD6F52}" name="MegbízásiDíj" displayName="MegbízásiDíj" ref="A38:F44" totalsRowCount="1" headerRowDxfId="59" dataDxfId="57" totalsRowDxfId="55" headerRowBorderDxfId="58" tableBorderDxfId="56" totalsRowBorderDxfId="54">
  <autoFilter ref="A38:F43" xr:uid="{F4FC4DA4-21E1-4079-9B0A-CA4A573F87AB}"/>
  <tableColumns count="6">
    <tableColumn id="1" xr3:uid="{D9DBAC3F-528C-47E9-B0CB-E3EF12ACD508}" name="Név" totalsRowLabel="Összesen" dataDxfId="53" totalsRowDxfId="52"/>
    <tableColumn id="2" xr3:uid="{B48E1C7A-A54B-4EB2-BB85-F94453F23DDA}" name="Szerződés tárgya" dataDxfId="51" totalsRowDxfId="50"/>
    <tableColumn id="3" xr3:uid="{44E250E4-01BD-4F4E-B755-D91DD74F0656}" name="Megbízás kezdete" dataDxfId="49" totalsRowDxfId="48"/>
    <tableColumn id="4" xr3:uid="{CAC2B42E-D130-4DC7-96C3-1504D8C0CADA}" name="Megbízás_x000a_vége" dataDxfId="47" totalsRowDxfId="46"/>
    <tableColumn id="5" xr3:uid="{1C26242B-F038-48C9-BBB1-535FB3B0A66F}" name="Szerződés szerinti összeg" dataDxfId="45" totalsRowDxfId="44"/>
    <tableColumn id="6" xr3:uid="{20F74039-B279-4422-8958-EC3FEA4D5A09}" name="Személyi költség és járulékok" totalsRowFunction="sum" dataDxfId="43" totalsRowDxfId="42">
      <calculatedColumnFormula>IFERROR(MegbízásiDíj[[#This Row],[Szerződés szerinti összeg]]*(1+0.9*INDEX(Szocho[Szocho],MATCH(MegbízásiDíj[[#This Row],[Megbízás
vége]],Szocho[Időszak kezdete],1))),0)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4EF1E5-EC10-41A8-9397-D573F6560F7A}" name="IgénybeVettSzolg" displayName="IgénybeVettSzolg" ref="A18:C24" totalsRowCount="1" headerRowDxfId="41" dataDxfId="39" totalsRowDxfId="37" headerRowBorderDxfId="40" tableBorderDxfId="38" totalsRowBorderDxfId="36">
  <autoFilter ref="A18:C23" xr:uid="{7DDC7D45-6421-43F7-9C2E-1B170DA38D6D}"/>
  <tableColumns count="3">
    <tableColumn id="1" xr3:uid="{6289124C-584C-4FE5-BC01-E38D00A27D28}" name="Szolgáltatás megnevezése" totalsRowLabel="Összesen" dataDxfId="35" totalsRowDxfId="34"/>
    <tableColumn id="2" xr3:uid="{1B8D937F-63BB-4D6D-9EB6-AC65F2A155FA}" name="Szállító neve" dataDxfId="33" totalsRowDxfId="32"/>
    <tableColumn id="3" xr3:uid="{9AE7BF54-AF77-4356-9E38-3EC925769C6C}" name="Összeg" totalsRowFunction="sum" dataDxfId="31" totalsRowDxfId="30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3D7B33-2768-45FC-8502-FAF0C68C8344}" name="Üzemeltetés" displayName="Üzemeltetés" ref="A48:F54" totalsRowCount="1" headerRowDxfId="29" dataDxfId="27" totalsRowDxfId="25" headerRowBorderDxfId="28" tableBorderDxfId="26" totalsRowBorderDxfId="24">
  <autoFilter ref="A48:F53" xr:uid="{6EC005CC-62D8-4221-8BF9-F640B2E4D31A}"/>
  <tableColumns count="6">
    <tableColumn id="1" xr3:uid="{CB2E0B50-F884-4DC9-901A-C076250BB15D}" name="Helyiség" totalsRowLabel="Összesen" dataDxfId="23" totalsRowDxfId="22"/>
    <tableColumn id="2" xr3:uid="{60F56983-40A0-48F9-8104-5624F4B3A950}" name="Méret (m2)" dataDxfId="21" totalsRowDxfId="20"/>
    <tableColumn id="3" xr3:uid="{2253E2D4-44A3-483D-AC22-A6EB77651F86}" name="Munkaóra" dataDxfId="19" totalsRowDxfId="18"/>
    <tableColumn id="4" xr3:uid="{EF82050B-C8C2-4A9E-B937-47FA850DE39C}" name="Üzemeltetési költség/m2 /munkaóra" dataDxfId="17" totalsRowDxfId="16">
      <calculatedColumnFormula>TájékoztatóAdatok!$B$8</calculatedColumnFormula>
    </tableColumn>
    <tableColumn id="5" xr3:uid="{41754CEE-9D0C-47CE-AE8D-7D4D1B5381BF}" name="Költségigényes-ségi súlyszám (labor: 1,3; egyéb: 1)" dataDxfId="15" totalsRowDxfId="14">
      <calculatedColumnFormula>IF(A49="labor",1.3,1)</calculatedColumnFormula>
    </tableColumn>
    <tableColumn id="6" xr3:uid="{32882F7B-D576-41ED-8F80-CE052CEEB9C6}" name="Üzemeltetési költség" totalsRowFunction="sum" dataDxfId="13" totalsRowDxfId="12">
      <calculatedColumnFormula>Üzemeltetés[[#This Row],[Méret (m2)]]*Üzemeltetés[[#This Row],[Munkaóra]]*Üzemeltetés[[#This Row],[Üzemeltetési költség/m2 /munkaóra]]*Üzemeltetés[[#This Row],[Költségigényes-ségi súlyszám (labor: 1,3; egyéb: 1)]]</calculatedColumn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C8D0F73-202F-4284-A956-B8CE229A962C}" name="Szocho" displayName="Szocho" ref="A29:C34" totalsRowShown="0" headerRowDxfId="11" headerRowBorderDxfId="10" tableBorderDxfId="9" totalsRowBorderDxfId="8">
  <autoFilter ref="A29:C34" xr:uid="{C84BC408-960B-4970-8825-3B5327B0E17B}"/>
  <tableColumns count="3">
    <tableColumn id="1" xr3:uid="{5056368E-0DAB-49D5-84B8-8CB49E17DE31}" name="Időszak" dataDxfId="7"/>
    <tableColumn id="2" xr3:uid="{899910D0-79AB-4742-A474-4D76440D91FE}" name="Időszak kezdete" dataDxfId="6" dataCellStyle="Százalék"/>
    <tableColumn id="3" xr3:uid="{0FDC5398-0940-4F53-B0C0-16481516B4F9}" name="Szocho" dataDxfId="5" dataCellStyle="Százalék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F43-9D9D-4CE0-B383-7FC5D273A17F}">
  <dimension ref="A1:F82"/>
  <sheetViews>
    <sheetView showGridLines="0" tabSelected="1" zoomScaleNormal="100" workbookViewId="0">
      <selection activeCell="G18" sqref="G18"/>
    </sheetView>
  </sheetViews>
  <sheetFormatPr defaultColWidth="9.109375" defaultRowHeight="14.4" x14ac:dyDescent="0.3"/>
  <cols>
    <col min="1" max="2" width="33.109375" style="5" customWidth="1"/>
    <col min="3" max="6" width="16.33203125" style="5" customWidth="1"/>
    <col min="7" max="16384" width="9.109375" style="5"/>
  </cols>
  <sheetData>
    <row r="1" spans="1:6" ht="53.25" customHeight="1" x14ac:dyDescent="0.3"/>
    <row r="2" spans="1:6" ht="21" x14ac:dyDescent="0.3">
      <c r="A2" s="74" t="s">
        <v>45</v>
      </c>
      <c r="B2" s="74"/>
      <c r="C2" s="74"/>
      <c r="D2" s="74"/>
      <c r="E2" s="74"/>
      <c r="F2" s="74"/>
    </row>
    <row r="3" spans="1:6" ht="15" customHeight="1" x14ac:dyDescent="0.3">
      <c r="A3" s="14"/>
      <c r="B3" s="14"/>
      <c r="C3" s="14"/>
      <c r="D3" s="14"/>
      <c r="E3" s="14"/>
      <c r="F3" s="14"/>
    </row>
    <row r="4" spans="1:6" ht="30" customHeight="1" x14ac:dyDescent="0.3">
      <c r="A4" s="65" t="s">
        <v>38</v>
      </c>
      <c r="B4" s="69"/>
      <c r="C4" s="69"/>
      <c r="D4" s="69"/>
      <c r="E4" s="69"/>
      <c r="F4" s="69"/>
    </row>
    <row r="7" spans="1:6" x14ac:dyDescent="0.3">
      <c r="A7" s="73" t="s">
        <v>0</v>
      </c>
      <c r="B7" s="73"/>
      <c r="C7" s="73"/>
      <c r="D7" s="73"/>
      <c r="E7" s="73"/>
    </row>
    <row r="8" spans="1:6" s="31" customFormat="1" x14ac:dyDescent="0.3">
      <c r="A8" s="11" t="s">
        <v>6</v>
      </c>
      <c r="B8" s="12" t="s">
        <v>8</v>
      </c>
      <c r="C8" s="12" t="s">
        <v>7</v>
      </c>
      <c r="D8" s="12" t="s">
        <v>9</v>
      </c>
      <c r="E8" s="12" t="s">
        <v>0</v>
      </c>
    </row>
    <row r="9" spans="1:6" x14ac:dyDescent="0.3">
      <c r="A9" s="29"/>
      <c r="B9" s="32"/>
      <c r="C9" s="32"/>
      <c r="D9" s="32"/>
      <c r="E9" s="51">
        <f>Anyag[[#This Row],[Mennyiség]]*Anyag[[#This Row],[Bruttó egységár]]</f>
        <v>0</v>
      </c>
    </row>
    <row r="10" spans="1:6" x14ac:dyDescent="0.3">
      <c r="A10" s="29"/>
      <c r="B10" s="4"/>
      <c r="C10" s="4"/>
      <c r="D10" s="4"/>
      <c r="E10" s="51">
        <f>Anyag[[#This Row],[Mennyiség]]*Anyag[[#This Row],[Bruttó egységár]]</f>
        <v>0</v>
      </c>
    </row>
    <row r="11" spans="1:6" x14ac:dyDescent="0.3">
      <c r="A11" s="29"/>
      <c r="B11" s="4"/>
      <c r="C11" s="4"/>
      <c r="D11" s="4"/>
      <c r="E11" s="51">
        <f>Anyag[[#This Row],[Mennyiség]]*Anyag[[#This Row],[Bruttó egységár]]</f>
        <v>0</v>
      </c>
    </row>
    <row r="12" spans="1:6" x14ac:dyDescent="0.3">
      <c r="A12" s="29"/>
      <c r="B12" s="18"/>
      <c r="C12" s="18"/>
      <c r="D12" s="18"/>
      <c r="E12" s="51">
        <f>Anyag[[#This Row],[Mennyiség]]*Anyag[[#This Row],[Bruttó egységár]]</f>
        <v>0</v>
      </c>
    </row>
    <row r="13" spans="1:6" x14ac:dyDescent="0.3">
      <c r="A13" s="29"/>
      <c r="B13" s="4"/>
      <c r="C13" s="4"/>
      <c r="D13" s="4"/>
      <c r="E13" s="51">
        <f>Anyag[[#This Row],[Mennyiség]]*Anyag[[#This Row],[Bruttó egységár]]</f>
        <v>0</v>
      </c>
    </row>
    <row r="14" spans="1:6" x14ac:dyDescent="0.3">
      <c r="A14" s="1" t="s">
        <v>3</v>
      </c>
      <c r="B14" s="1"/>
      <c r="C14" s="1"/>
      <c r="D14" s="2"/>
      <c r="E14" s="33">
        <f>SUBTOTAL(109,Anyag[Anyagköltség])</f>
        <v>0</v>
      </c>
    </row>
    <row r="17" spans="1:6" x14ac:dyDescent="0.3">
      <c r="A17" s="70" t="s">
        <v>2</v>
      </c>
      <c r="B17" s="71"/>
      <c r="C17" s="72"/>
      <c r="D17" s="31"/>
      <c r="E17" s="31"/>
      <c r="F17" s="31"/>
    </row>
    <row r="18" spans="1:6" s="31" customFormat="1" x14ac:dyDescent="0.3">
      <c r="A18" s="11" t="s">
        <v>11</v>
      </c>
      <c r="B18" s="12" t="s">
        <v>12</v>
      </c>
      <c r="C18" s="12" t="s">
        <v>10</v>
      </c>
    </row>
    <row r="19" spans="1:6" x14ac:dyDescent="0.3">
      <c r="A19" s="29"/>
      <c r="B19" s="30"/>
      <c r="C19" s="35"/>
      <c r="D19" s="31"/>
      <c r="E19" s="31"/>
      <c r="F19" s="31"/>
    </row>
    <row r="20" spans="1:6" x14ac:dyDescent="0.3">
      <c r="A20" s="29"/>
      <c r="B20" s="30"/>
      <c r="C20" s="16"/>
      <c r="D20" s="31"/>
      <c r="E20" s="31"/>
      <c r="F20" s="31"/>
    </row>
    <row r="21" spans="1:6" x14ac:dyDescent="0.3">
      <c r="A21" s="29"/>
      <c r="B21" s="30"/>
      <c r="C21" s="16"/>
      <c r="D21" s="31"/>
      <c r="E21" s="31"/>
      <c r="F21" s="31"/>
    </row>
    <row r="22" spans="1:6" x14ac:dyDescent="0.3">
      <c r="A22" s="29"/>
      <c r="B22" s="30"/>
      <c r="C22" s="16"/>
      <c r="D22" s="31"/>
      <c r="E22" s="31"/>
      <c r="F22" s="31"/>
    </row>
    <row r="23" spans="1:6" x14ac:dyDescent="0.3">
      <c r="A23" s="29"/>
      <c r="B23" s="30"/>
      <c r="C23" s="16"/>
      <c r="D23" s="31"/>
      <c r="E23" s="31"/>
      <c r="F23" s="31"/>
    </row>
    <row r="24" spans="1:6" x14ac:dyDescent="0.3">
      <c r="A24" s="1" t="s">
        <v>3</v>
      </c>
      <c r="B24" s="36"/>
      <c r="C24" s="37">
        <f>SUBTOTAL(109,IgénybeVettSzolg[Összeg])</f>
        <v>0</v>
      </c>
    </row>
    <row r="27" spans="1:6" x14ac:dyDescent="0.3">
      <c r="A27" s="70" t="s">
        <v>15</v>
      </c>
      <c r="B27" s="71"/>
      <c r="C27" s="71"/>
      <c r="D27" s="71"/>
      <c r="E27" s="71"/>
      <c r="F27" s="72"/>
    </row>
    <row r="28" spans="1:6" s="31" customFormat="1" ht="28.8" x14ac:dyDescent="0.3">
      <c r="A28" s="11" t="s">
        <v>44</v>
      </c>
      <c r="B28" s="12" t="s">
        <v>42</v>
      </c>
      <c r="C28" s="12" t="s">
        <v>53</v>
      </c>
      <c r="D28" s="12" t="s">
        <v>43</v>
      </c>
      <c r="E28" s="12" t="s">
        <v>14</v>
      </c>
      <c r="F28" s="12" t="s">
        <v>22</v>
      </c>
    </row>
    <row r="29" spans="1:6" x14ac:dyDescent="0.3">
      <c r="A29" s="29"/>
      <c r="B29" s="38"/>
      <c r="C29" s="35"/>
      <c r="D29" s="53">
        <f>Bér[[#This Row],[Havi bruttó bér]]/174</f>
        <v>0</v>
      </c>
      <c r="E29" s="16"/>
      <c r="F29" s="53">
        <f>IFERROR(Bér[[#This Row],[Átlagos bruttó órabér]]*Bér[[#This Row],[Munkaóra]]*(1+INDEX(Szocho[Szocho],MATCH(Bér[[#This Row],[Időszak]],Szocho[Időszak],0))),0)</f>
        <v>0</v>
      </c>
    </row>
    <row r="30" spans="1:6" x14ac:dyDescent="0.3">
      <c r="A30" s="29"/>
      <c r="B30" s="38"/>
      <c r="C30" s="16"/>
      <c r="D30" s="53">
        <f>Bér[[#This Row],[Havi bruttó bér]]/174</f>
        <v>0</v>
      </c>
      <c r="E30" s="16"/>
      <c r="F30" s="53">
        <f>IFERROR(Bér[[#This Row],[Átlagos bruttó órabér]]*Bér[[#This Row],[Munkaóra]]*(1+INDEX(Szocho[Szocho],MATCH(Bér[[#This Row],[Időszak]],Szocho[Időszak],0))),0)</f>
        <v>0</v>
      </c>
    </row>
    <row r="31" spans="1:6" x14ac:dyDescent="0.3">
      <c r="A31" s="29"/>
      <c r="B31" s="38"/>
      <c r="C31" s="16"/>
      <c r="D31" s="53">
        <f>Bér[[#This Row],[Havi bruttó bér]]/174</f>
        <v>0</v>
      </c>
      <c r="E31" s="16"/>
      <c r="F31" s="53">
        <f>IFERROR(Bér[[#This Row],[Átlagos bruttó órabér]]*Bér[[#This Row],[Munkaóra]]*(1+INDEX(Szocho[Szocho],MATCH(Bér[[#This Row],[Időszak]],Szocho[Időszak],0))),0)</f>
        <v>0</v>
      </c>
    </row>
    <row r="32" spans="1:6" x14ac:dyDescent="0.3">
      <c r="A32" s="29"/>
      <c r="B32" s="38"/>
      <c r="C32" s="16"/>
      <c r="D32" s="53">
        <f>Bér[[#This Row],[Havi bruttó bér]]/174</f>
        <v>0</v>
      </c>
      <c r="E32" s="16"/>
      <c r="F32" s="53">
        <f>IFERROR(Bér[[#This Row],[Átlagos bruttó órabér]]*Bér[[#This Row],[Munkaóra]]*(1+INDEX(Szocho[Szocho],MATCH(Bér[[#This Row],[Időszak]],Szocho[Időszak],0))),0)</f>
        <v>0</v>
      </c>
    </row>
    <row r="33" spans="1:6" x14ac:dyDescent="0.3">
      <c r="A33" s="29"/>
      <c r="B33" s="38"/>
      <c r="C33" s="19"/>
      <c r="D33" s="53">
        <f>Bér[[#This Row],[Havi bruttó bér]]/174</f>
        <v>0</v>
      </c>
      <c r="E33" s="16"/>
      <c r="F33" s="53">
        <f>IFERROR(Bér[[#This Row],[Átlagos bruttó órabér]]*Bér[[#This Row],[Munkaóra]]*(1+INDEX(Szocho[Szocho],MATCH(Bér[[#This Row],[Időszak]],Szocho[Időszak],0))),0)</f>
        <v>0</v>
      </c>
    </row>
    <row r="34" spans="1:6" x14ac:dyDescent="0.3">
      <c r="A34" s="1" t="s">
        <v>3</v>
      </c>
      <c r="B34" s="2"/>
      <c r="C34" s="34"/>
      <c r="D34" s="2"/>
      <c r="E34" s="2"/>
      <c r="F34" s="33">
        <f>SUBTOTAL(109,Bér[Személyi költség és járulékok])</f>
        <v>0</v>
      </c>
    </row>
    <row r="37" spans="1:6" x14ac:dyDescent="0.3">
      <c r="A37" s="73" t="s">
        <v>16</v>
      </c>
      <c r="B37" s="73"/>
      <c r="C37" s="73"/>
      <c r="D37" s="73"/>
      <c r="E37" s="73"/>
      <c r="F37" s="73"/>
    </row>
    <row r="38" spans="1:6" s="31" customFormat="1" ht="28.8" x14ac:dyDescent="0.3">
      <c r="A38" s="11" t="s">
        <v>13</v>
      </c>
      <c r="B38" s="12" t="s">
        <v>18</v>
      </c>
      <c r="C38" s="12" t="s">
        <v>17</v>
      </c>
      <c r="D38" s="12" t="s">
        <v>47</v>
      </c>
      <c r="E38" s="12" t="s">
        <v>19</v>
      </c>
      <c r="F38" s="12" t="s">
        <v>22</v>
      </c>
    </row>
    <row r="39" spans="1:6" x14ac:dyDescent="0.3">
      <c r="A39" s="39"/>
      <c r="B39" s="43"/>
      <c r="C39" s="49"/>
      <c r="D39" s="49"/>
      <c r="E39" s="4"/>
      <c r="F39" s="52">
        <f>IFERROR(MegbízásiDíj[[#This Row],[Szerződés szerinti összeg]]*(1+0.9*INDEX(Szocho[Szocho],MATCH(MegbízásiDíj[[#This Row],[Megbízás
vége]],Szocho[Időszak kezdete],1))),0)</f>
        <v>0</v>
      </c>
    </row>
    <row r="40" spans="1:6" x14ac:dyDescent="0.3">
      <c r="A40" s="39"/>
      <c r="B40" s="43"/>
      <c r="C40" s="49"/>
      <c r="D40" s="49"/>
      <c r="E40" s="4"/>
      <c r="F40" s="52">
        <f>IFERROR(MegbízásiDíj[[#This Row],[Szerződés szerinti összeg]]*(1+0.9*INDEX(Szocho[Szocho],MATCH(MegbízásiDíj[[#This Row],[Megbízás
vége]],Szocho[Időszak kezdete],1))),0)</f>
        <v>0</v>
      </c>
    </row>
    <row r="41" spans="1:6" x14ac:dyDescent="0.3">
      <c r="A41" s="39"/>
      <c r="B41" s="43"/>
      <c r="C41" s="49"/>
      <c r="D41" s="49"/>
      <c r="E41" s="4"/>
      <c r="F41" s="52">
        <f>IFERROR(MegbízásiDíj[[#This Row],[Szerződés szerinti összeg]]*(1+0.9*INDEX(Szocho[Szocho],MATCH(MegbízásiDíj[[#This Row],[Megbízás
vége]],Szocho[Időszak kezdete],1))),0)</f>
        <v>0</v>
      </c>
    </row>
    <row r="42" spans="1:6" x14ac:dyDescent="0.3">
      <c r="A42" s="39"/>
      <c r="B42" s="43"/>
      <c r="C42" s="49"/>
      <c r="D42" s="49"/>
      <c r="E42" s="4"/>
      <c r="F42" s="52">
        <f>IFERROR(MegbízásiDíj[[#This Row],[Szerződés szerinti összeg]]*(1+0.9*INDEX(Szocho[Szocho],MATCH(MegbízásiDíj[[#This Row],[Megbízás
vége]],Szocho[Időszak kezdete],1))),0)</f>
        <v>0</v>
      </c>
    </row>
    <row r="43" spans="1:6" x14ac:dyDescent="0.3">
      <c r="A43" s="44"/>
      <c r="B43" s="45"/>
      <c r="C43" s="50"/>
      <c r="D43" s="50"/>
      <c r="E43" s="18"/>
      <c r="F43" s="54">
        <f>IFERROR(MegbízásiDíj[[#This Row],[Szerződés szerinti összeg]]*(1+0.9*INDEX(Szocho[Szocho],MATCH(MegbízásiDíj[[#This Row],[Megbízás
vége]],Szocho[Időszak kezdete],1))),0)</f>
        <v>0</v>
      </c>
    </row>
    <row r="44" spans="1:6" x14ac:dyDescent="0.3">
      <c r="A44" s="1" t="s">
        <v>3</v>
      </c>
      <c r="B44" s="2"/>
      <c r="C44" s="2"/>
      <c r="D44" s="2"/>
      <c r="E44" s="2"/>
      <c r="F44" s="2">
        <f>SUBTOTAL(109,MegbízásiDíj[Személyi költség és járulékok])</f>
        <v>0</v>
      </c>
    </row>
    <row r="47" spans="1:6" x14ac:dyDescent="0.3">
      <c r="A47" s="73" t="s">
        <v>24</v>
      </c>
      <c r="B47" s="73"/>
      <c r="C47" s="73"/>
      <c r="D47" s="73"/>
      <c r="E47" s="73"/>
      <c r="F47" s="73"/>
    </row>
    <row r="48" spans="1:6" ht="57.6" x14ac:dyDescent="0.3">
      <c r="A48" s="11" t="s">
        <v>23</v>
      </c>
      <c r="B48" s="12" t="s">
        <v>40</v>
      </c>
      <c r="C48" s="12" t="s">
        <v>14</v>
      </c>
      <c r="D48" s="12" t="s">
        <v>41</v>
      </c>
      <c r="E48" s="12" t="s">
        <v>48</v>
      </c>
      <c r="F48" s="13" t="s">
        <v>24</v>
      </c>
    </row>
    <row r="49" spans="1:6" x14ac:dyDescent="0.3">
      <c r="A49" s="20"/>
      <c r="B49" s="9"/>
      <c r="C49" s="9"/>
      <c r="D49" s="55">
        <f>TájékoztatóAdatok!$B$8</f>
        <v>12.456953327396132</v>
      </c>
      <c r="E49" s="56">
        <f>IF(A49="labor",1.3,1)</f>
        <v>1</v>
      </c>
      <c r="F49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0" spans="1:6" x14ac:dyDescent="0.3">
      <c r="A50" s="20"/>
      <c r="B50" s="9"/>
      <c r="C50" s="9"/>
      <c r="D50" s="55">
        <f>TájékoztatóAdatok!$B$8</f>
        <v>12.456953327396132</v>
      </c>
      <c r="E50" s="56">
        <f>IF(A50="labor",1.3,1)</f>
        <v>1</v>
      </c>
      <c r="F50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1" spans="1:6" x14ac:dyDescent="0.3">
      <c r="A51" s="20"/>
      <c r="B51" s="9"/>
      <c r="C51" s="9"/>
      <c r="D51" s="55">
        <f>TájékoztatóAdatok!$B$8</f>
        <v>12.456953327396132</v>
      </c>
      <c r="E51" s="56">
        <f>IF(A51="labor",1.3,1)</f>
        <v>1</v>
      </c>
      <c r="F51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2" spans="1:6" x14ac:dyDescent="0.3">
      <c r="A52" s="20"/>
      <c r="B52" s="9"/>
      <c r="C52" s="9"/>
      <c r="D52" s="55">
        <f>TájékoztatóAdatok!$B$8</f>
        <v>12.456953327396132</v>
      </c>
      <c r="E52" s="56">
        <f>IF(A52="labor",1.3,1)</f>
        <v>1</v>
      </c>
      <c r="F52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3" spans="1:6" x14ac:dyDescent="0.3">
      <c r="A53" s="20"/>
      <c r="B53" s="9"/>
      <c r="C53" s="9"/>
      <c r="D53" s="55">
        <f>TájékoztatóAdatok!$B$8</f>
        <v>12.456953327396132</v>
      </c>
      <c r="E53" s="56">
        <f>IF(A53="labor",1.3,1)</f>
        <v>1</v>
      </c>
      <c r="F53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4" spans="1:6" x14ac:dyDescent="0.3">
      <c r="A54" s="1" t="s">
        <v>3</v>
      </c>
      <c r="B54" s="21"/>
      <c r="C54" s="21"/>
      <c r="D54" s="22"/>
      <c r="E54" s="23"/>
      <c r="F54" s="24">
        <f>SUBTOTAL(109,Üzemeltetés[Üzemeltetési költség])</f>
        <v>0</v>
      </c>
    </row>
    <row r="57" spans="1:6" x14ac:dyDescent="0.3">
      <c r="A57" s="73" t="s">
        <v>51</v>
      </c>
      <c r="B57" s="73"/>
    </row>
    <row r="58" spans="1:6" x14ac:dyDescent="0.3">
      <c r="A58" s="63" t="s">
        <v>1</v>
      </c>
      <c r="B58" s="63" t="s">
        <v>10</v>
      </c>
    </row>
    <row r="59" spans="1:6" x14ac:dyDescent="0.3">
      <c r="A59" s="60" t="s">
        <v>0</v>
      </c>
      <c r="B59" s="52">
        <f>Anyag[[#Totals],[Anyagköltség]]</f>
        <v>0</v>
      </c>
    </row>
    <row r="60" spans="1:6" ht="15" customHeight="1" x14ac:dyDescent="0.3">
      <c r="A60" s="60" t="s">
        <v>2</v>
      </c>
      <c r="B60" s="52">
        <f>IgénybeVettSzolg[[#Totals],[Összeg]]</f>
        <v>0</v>
      </c>
      <c r="D60" s="70" t="s">
        <v>39</v>
      </c>
      <c r="E60" s="71"/>
      <c r="F60" s="72"/>
    </row>
    <row r="61" spans="1:6" x14ac:dyDescent="0.3">
      <c r="A61" s="61" t="s">
        <v>22</v>
      </c>
      <c r="B61" s="58">
        <f>Bér[[#Totals],[Személyi költség és járulékok]]+MegbízásiDíj[[#Totals],[Személyi költség és járulékok]]</f>
        <v>0</v>
      </c>
      <c r="D61" s="40" t="s">
        <v>49</v>
      </c>
      <c r="E61" s="79"/>
      <c r="F61" s="79"/>
    </row>
    <row r="62" spans="1:6" x14ac:dyDescent="0.3">
      <c r="A62" s="60" t="s">
        <v>4</v>
      </c>
      <c r="B62" s="52">
        <f>Üzemeltetés[[#Totals],[Üzemeltetési költség]]</f>
        <v>0</v>
      </c>
      <c r="D62" s="40" t="s">
        <v>50</v>
      </c>
      <c r="E62" s="79"/>
      <c r="F62" s="79"/>
    </row>
    <row r="63" spans="1:6" x14ac:dyDescent="0.3">
      <c r="A63" s="1" t="s">
        <v>20</v>
      </c>
      <c r="B63" s="2">
        <f>SUM(B59:B62)</f>
        <v>0</v>
      </c>
    </row>
    <row r="64" spans="1:6" x14ac:dyDescent="0.3">
      <c r="A64" s="60" t="str">
        <f>"Értékcsökkenés (" &amp;TájékoztatóAdatok!$B$14*100&amp; "%)"</f>
        <v>Értékcsökkenés (5%)</v>
      </c>
      <c r="B64" s="52">
        <f>B63*TájékoztatóAdatok!$B$14</f>
        <v>0</v>
      </c>
    </row>
    <row r="65" spans="1:6" x14ac:dyDescent="0.3">
      <c r="A65" s="61" t="s">
        <v>5</v>
      </c>
      <c r="B65" s="58">
        <f>B63*0.05</f>
        <v>0</v>
      </c>
      <c r="E65" s="78"/>
      <c r="F65" s="78"/>
    </row>
    <row r="66" spans="1:6" ht="15" thickBot="1" x14ac:dyDescent="0.35">
      <c r="A66" s="62" t="str">
        <f>"Központi általános költség (" &amp;TájékoztatóAdatok!$B$20*100&amp; "%)"</f>
        <v>Központi általános költség (5%)</v>
      </c>
      <c r="B66" s="59">
        <f>B63*TájékoztatóAdatok!$B$20</f>
        <v>0</v>
      </c>
      <c r="E66" s="75" t="str">
        <f>IF(ISBLANK(E61),"alkotók képviselőjének neve",E61)</f>
        <v>alkotók képviselőjének neve</v>
      </c>
      <c r="F66" s="75"/>
    </row>
    <row r="67" spans="1:6" ht="15" thickTop="1" x14ac:dyDescent="0.3">
      <c r="A67" s="41" t="s">
        <v>21</v>
      </c>
      <c r="B67" s="42">
        <f>SUM(B63:B66)</f>
        <v>0</v>
      </c>
      <c r="E67" s="77" t="s">
        <v>28</v>
      </c>
      <c r="F67" s="77"/>
    </row>
    <row r="72" spans="1:6" ht="15.6" x14ac:dyDescent="0.3">
      <c r="A72" s="76" t="s">
        <v>54</v>
      </c>
      <c r="B72" s="76"/>
      <c r="C72" s="76"/>
      <c r="D72" s="76"/>
      <c r="E72" s="76"/>
      <c r="F72" s="76"/>
    </row>
    <row r="74" spans="1:6" ht="30" customHeight="1" x14ac:dyDescent="0.3">
      <c r="A74" s="67" t="s">
        <v>55</v>
      </c>
      <c r="B74" s="67"/>
      <c r="C74" s="67"/>
      <c r="D74" s="67"/>
      <c r="E74" s="67"/>
      <c r="F74" s="67"/>
    </row>
    <row r="75" spans="1:6" x14ac:dyDescent="0.3">
      <c r="A75" s="64"/>
      <c r="B75" s="64"/>
      <c r="C75" s="64"/>
      <c r="D75" s="64"/>
      <c r="E75" s="64"/>
      <c r="F75" s="64"/>
    </row>
    <row r="76" spans="1:6" ht="15" customHeight="1" x14ac:dyDescent="0.3">
      <c r="A76" s="67" t="s">
        <v>56</v>
      </c>
      <c r="B76" s="67"/>
      <c r="C76" s="67"/>
      <c r="D76" s="67"/>
      <c r="E76" s="67"/>
      <c r="F76" s="67"/>
    </row>
    <row r="77" spans="1:6" x14ac:dyDescent="0.3">
      <c r="A77" s="64"/>
      <c r="B77" s="64"/>
      <c r="C77" s="64"/>
      <c r="D77" s="64"/>
      <c r="E77" s="64"/>
      <c r="F77" s="64"/>
    </row>
    <row r="78" spans="1:6" ht="30" customHeight="1" x14ac:dyDescent="0.3">
      <c r="A78" s="68" t="s">
        <v>59</v>
      </c>
      <c r="B78" s="68"/>
      <c r="C78" s="68"/>
      <c r="D78" s="68"/>
      <c r="E78" s="68"/>
      <c r="F78" s="68"/>
    </row>
    <row r="79" spans="1:6" x14ac:dyDescent="0.3">
      <c r="A79" s="64"/>
      <c r="B79" s="64"/>
      <c r="C79" s="64"/>
      <c r="D79" s="64"/>
      <c r="E79" s="64"/>
      <c r="F79" s="64"/>
    </row>
    <row r="80" spans="1:6" ht="15" customHeight="1" x14ac:dyDescent="0.3">
      <c r="A80" s="67" t="s">
        <v>57</v>
      </c>
      <c r="B80" s="67"/>
      <c r="C80" s="67"/>
      <c r="D80" s="67"/>
      <c r="E80" s="67"/>
      <c r="F80" s="67"/>
    </row>
    <row r="81" spans="1:6" x14ac:dyDescent="0.3">
      <c r="A81" s="64"/>
      <c r="B81" s="64"/>
      <c r="C81" s="64"/>
      <c r="D81" s="64"/>
      <c r="E81" s="64"/>
      <c r="F81" s="64"/>
    </row>
    <row r="82" spans="1:6" ht="30" customHeight="1" x14ac:dyDescent="0.3">
      <c r="A82" s="67" t="s">
        <v>58</v>
      </c>
      <c r="B82" s="67"/>
      <c r="C82" s="67"/>
      <c r="D82" s="67"/>
      <c r="E82" s="67"/>
      <c r="F82" s="67"/>
    </row>
  </sheetData>
  <mergeCells count="20">
    <mergeCell ref="A72:F72"/>
    <mergeCell ref="E67:F67"/>
    <mergeCell ref="E65:F65"/>
    <mergeCell ref="D60:F60"/>
    <mergeCell ref="A47:F47"/>
    <mergeCell ref="E61:F61"/>
    <mergeCell ref="E62:F62"/>
    <mergeCell ref="A57:B57"/>
    <mergeCell ref="B4:F4"/>
    <mergeCell ref="A17:C17"/>
    <mergeCell ref="A7:E7"/>
    <mergeCell ref="A2:F2"/>
    <mergeCell ref="E66:F66"/>
    <mergeCell ref="A27:F27"/>
    <mergeCell ref="A37:F37"/>
    <mergeCell ref="A74:F74"/>
    <mergeCell ref="A76:F76"/>
    <mergeCell ref="A78:F78"/>
    <mergeCell ref="A80:F80"/>
    <mergeCell ref="A82:F82"/>
  </mergeCells>
  <phoneticPr fontId="10" type="noConversion"/>
  <dataValidations count="1">
    <dataValidation type="list" allowBlank="1" showInputMessage="1" showErrorMessage="1" sqref="A49:A53" xr:uid="{1187E3CB-66AA-4889-9C2B-825C38474FC1}">
      <formula1>"Labor, Egyéb"</formula1>
    </dataValidation>
  </dataValidations>
  <printOptions horizontalCentered="1"/>
  <pageMargins left="0.59055118110236227" right="0.59055118110236227" top="0.47244094488188981" bottom="0.59055118110236227" header="0.31496062992125984" footer="0.31496062992125984"/>
  <pageSetup paperSize="9" scale="64" fitToHeight="0" orientation="portrait" r:id="rId1"/>
  <headerFooter>
    <oddFooter>&amp;C&amp;P/&amp;N</oddFooter>
  </headerFooter>
  <drawing r:id="rId2"/>
  <tableParts count="5">
    <tablePart r:id="rId3"/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D8D2C0-B221-4028-924B-D0903574074C}">
          <x14:formula1>
            <xm:f>TájékoztatóAdatok!$A$30:$A$34</xm:f>
          </x14:formula1>
          <xm:sqref>B29:B33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showGridLines="0" workbookViewId="0">
      <selection activeCell="J17" sqref="J17"/>
    </sheetView>
  </sheetViews>
  <sheetFormatPr defaultColWidth="9.109375" defaultRowHeight="14.4" x14ac:dyDescent="0.3"/>
  <cols>
    <col min="1" max="1" width="70.44140625" style="5" customWidth="1"/>
    <col min="2" max="2" width="17" style="6" customWidth="1"/>
    <col min="3" max="3" width="12.88671875" style="5" customWidth="1"/>
    <col min="4" max="4" width="11" style="5" bestFit="1" customWidth="1"/>
    <col min="5" max="5" width="11" style="31" bestFit="1" customWidth="1"/>
    <col min="6" max="8" width="9.109375" style="31"/>
    <col min="9" max="16384" width="9.109375" style="5"/>
  </cols>
  <sheetData>
    <row r="1" spans="1:2" x14ac:dyDescent="0.3">
      <c r="A1" s="10" t="s">
        <v>63</v>
      </c>
    </row>
    <row r="3" spans="1:2" x14ac:dyDescent="0.3">
      <c r="A3" s="80" t="s">
        <v>60</v>
      </c>
      <c r="B3" s="81"/>
    </row>
    <row r="4" spans="1:2" ht="17.25" customHeight="1" x14ac:dyDescent="0.3">
      <c r="A4" s="3" t="s">
        <v>68</v>
      </c>
      <c r="B4" s="9">
        <v>15090342498</v>
      </c>
    </row>
    <row r="5" spans="1:2" ht="17.25" customHeight="1" x14ac:dyDescent="0.3">
      <c r="A5" s="66" t="s">
        <v>69</v>
      </c>
      <c r="B5" s="9">
        <v>580172</v>
      </c>
    </row>
    <row r="6" spans="1:2" ht="17.25" customHeight="1" x14ac:dyDescent="0.3">
      <c r="A6" s="3" t="s">
        <v>25</v>
      </c>
      <c r="B6" s="9">
        <f>B4/B5</f>
        <v>26010.118547603124</v>
      </c>
    </row>
    <row r="7" spans="1:2" ht="17.25" customHeight="1" x14ac:dyDescent="0.3">
      <c r="A7" s="3" t="s">
        <v>66</v>
      </c>
      <c r="B7" s="9">
        <f>12*174</f>
        <v>2088</v>
      </c>
    </row>
    <row r="8" spans="1:2" ht="17.25" customHeight="1" x14ac:dyDescent="0.3">
      <c r="A8" s="1" t="s">
        <v>26</v>
      </c>
      <c r="B8" s="7">
        <f>B6/B7</f>
        <v>12.456953327396132</v>
      </c>
    </row>
    <row r="11" spans="1:2" x14ac:dyDescent="0.3">
      <c r="A11" s="80" t="s">
        <v>61</v>
      </c>
      <c r="B11" s="81"/>
    </row>
    <row r="12" spans="1:2" x14ac:dyDescent="0.3">
      <c r="A12" s="3" t="s">
        <v>32</v>
      </c>
      <c r="B12" s="9">
        <v>8711550854</v>
      </c>
    </row>
    <row r="13" spans="1:2" x14ac:dyDescent="0.3">
      <c r="A13" s="3" t="s">
        <v>33</v>
      </c>
      <c r="B13" s="9">
        <v>182555649986</v>
      </c>
    </row>
    <row r="14" spans="1:2" x14ac:dyDescent="0.3">
      <c r="A14" s="1" t="s">
        <v>27</v>
      </c>
      <c r="B14" s="8">
        <f>ROUND(B12/B13,2)</f>
        <v>0.05</v>
      </c>
    </row>
    <row r="17" spans="1:4" x14ac:dyDescent="0.3">
      <c r="A17" s="80" t="s">
        <v>62</v>
      </c>
      <c r="B17" s="81"/>
    </row>
    <row r="18" spans="1:4" x14ac:dyDescent="0.3">
      <c r="A18" s="3" t="s">
        <v>30</v>
      </c>
      <c r="B18" s="9">
        <v>8970397908.4275131</v>
      </c>
      <c r="D18" s="6"/>
    </row>
    <row r="19" spans="1:4" x14ac:dyDescent="0.3">
      <c r="A19" s="3" t="s">
        <v>31</v>
      </c>
      <c r="B19" s="9">
        <v>180093872479.13217</v>
      </c>
    </row>
    <row r="20" spans="1:4" x14ac:dyDescent="0.3">
      <c r="A20" s="1" t="s">
        <v>29</v>
      </c>
      <c r="B20" s="8">
        <f>ROUND(B18/B19,2)</f>
        <v>0.05</v>
      </c>
    </row>
    <row r="22" spans="1:4" x14ac:dyDescent="0.3">
      <c r="A22" s="5" t="s">
        <v>70</v>
      </c>
    </row>
    <row r="23" spans="1:4" x14ac:dyDescent="0.3">
      <c r="A23" s="31" t="s">
        <v>67</v>
      </c>
    </row>
    <row r="26" spans="1:4" x14ac:dyDescent="0.3">
      <c r="A26" s="10" t="s">
        <v>37</v>
      </c>
    </row>
    <row r="28" spans="1:4" x14ac:dyDescent="0.3">
      <c r="A28" s="80" t="s">
        <v>34</v>
      </c>
      <c r="B28" s="82"/>
      <c r="C28" s="81"/>
    </row>
    <row r="29" spans="1:4" x14ac:dyDescent="0.3">
      <c r="A29" s="27" t="s">
        <v>42</v>
      </c>
      <c r="B29" s="28" t="s">
        <v>52</v>
      </c>
      <c r="C29" s="46" t="s">
        <v>37</v>
      </c>
    </row>
    <row r="30" spans="1:4" x14ac:dyDescent="0.3">
      <c r="A30" s="15" t="s">
        <v>35</v>
      </c>
      <c r="B30" s="47">
        <v>42736</v>
      </c>
      <c r="C30" s="25">
        <v>0.22</v>
      </c>
    </row>
    <row r="31" spans="1:4" x14ac:dyDescent="0.3">
      <c r="A31" s="15" t="s">
        <v>36</v>
      </c>
      <c r="B31" s="47">
        <v>43101</v>
      </c>
      <c r="C31" s="25">
        <v>0.19500000000000001</v>
      </c>
    </row>
    <row r="32" spans="1:4" x14ac:dyDescent="0.3">
      <c r="A32" s="15" t="s">
        <v>46</v>
      </c>
      <c r="B32" s="47">
        <v>43647</v>
      </c>
      <c r="C32" s="25">
        <v>0.17499999999999999</v>
      </c>
    </row>
    <row r="33" spans="1:3" x14ac:dyDescent="0.3">
      <c r="A33" s="17" t="s">
        <v>64</v>
      </c>
      <c r="B33" s="48">
        <v>44013</v>
      </c>
      <c r="C33" s="26">
        <v>0.155</v>
      </c>
    </row>
    <row r="34" spans="1:3" x14ac:dyDescent="0.3">
      <c r="A34" s="17" t="s">
        <v>65</v>
      </c>
      <c r="B34" s="48">
        <v>44562</v>
      </c>
      <c r="C34" s="26">
        <v>0.13</v>
      </c>
    </row>
  </sheetData>
  <sheetProtection sheet="1" objects="1" scenarios="1"/>
  <mergeCells count="4">
    <mergeCell ref="A11:B11"/>
    <mergeCell ref="A17:B17"/>
    <mergeCell ref="A3:B3"/>
    <mergeCell ref="A28:C28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7A5185D0EAA7B4A9E8E75AD0BC5C56C" ma:contentTypeVersion="17" ma:contentTypeDescription="Új dokumentum létrehozása." ma:contentTypeScope="" ma:versionID="962e41d2251113921d915303849f8748">
  <xsd:schema xmlns:xsd="http://www.w3.org/2001/XMLSchema" xmlns:xs="http://www.w3.org/2001/XMLSchema" xmlns:p="http://schemas.microsoft.com/office/2006/metadata/properties" xmlns:ns2="6db82f21-49ef-44c0-bf2b-45e44c1be142" xmlns:ns3="fcfdece4-84ff-4b34-b30d-7a152d354934" xmlns:ns4="d9151da1-dc9c-45bd-9130-dd1abaea1718" targetNamespace="http://schemas.microsoft.com/office/2006/metadata/properties" ma:root="true" ma:fieldsID="ec34c439ac261805444a835d142840d5" ns2:_="" ns3:_="" ns4:_="">
    <xsd:import namespace="6db82f21-49ef-44c0-bf2b-45e44c1be142"/>
    <xsd:import namespace="fcfdece4-84ff-4b34-b30d-7a152d354934"/>
    <xsd:import namespace="d9151da1-dc9c-45bd-9130-dd1abaea1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82f21-49ef-44c0-bf2b-45e44c1be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c5924412-c5b0-41bf-b9da-348a75561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dece4-84ff-4b34-b30d-7a152d3549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3484767-76ce-4a60-bd09-86f8491f8e9b}" ma:internalName="TaxCatchAll" ma:showField="CatchAllData" ma:web="fcfdece4-84ff-4b34-b30d-7a152d354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51da1-dc9c-45bd-9130-dd1abaea171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fdece4-84ff-4b34-b30d-7a152d354934" xsi:nil="true"/>
    <lcf76f155ced4ddcb4097134ff3c332f xmlns="6db82f21-49ef-44c0-bf2b-45e44c1be1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4A1087-66E3-4BC9-9308-680D50CDA449}"/>
</file>

<file path=customXml/itemProps2.xml><?xml version="1.0" encoding="utf-8"?>
<ds:datastoreItem xmlns:ds="http://schemas.openxmlformats.org/officeDocument/2006/customXml" ds:itemID="{89C87783-A483-4FC0-8D7E-0A065F73432C}"/>
</file>

<file path=customXml/itemProps3.xml><?xml version="1.0" encoding="utf-8"?>
<ds:datastoreItem xmlns:ds="http://schemas.openxmlformats.org/officeDocument/2006/customXml" ds:itemID="{969F5D2F-B7DD-4472-9D2B-8726122AE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Önktg</vt:lpstr>
      <vt:lpstr>TájékoztatóAdatok</vt:lpstr>
      <vt:lpstr>Önktg!Nyomtatási_cím</vt:lpstr>
      <vt:lpstr>Önktg!Nyomtatási_terület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Somoskövi Zsuzsanna</dc:creator>
  <cp:lastModifiedBy>Moszlovác Dalma</cp:lastModifiedBy>
  <cp:lastPrinted>2022-01-28T09:47:28Z</cp:lastPrinted>
  <dcterms:created xsi:type="dcterms:W3CDTF">2018-10-17T13:04:22Z</dcterms:created>
  <dcterms:modified xsi:type="dcterms:W3CDTF">2025-04-30T12:37:30Z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0x01010047A5185D0EAA7B4A9E8E75AD0BC5C56C</vt:lpwstr>
  </property>
</Properties>
</file>